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-C\Documents\AVANCIENCIA-MINTIC\2021\Productos Tipo Seguridad de la Información 2021\"/>
    </mc:Choice>
  </mc:AlternateContent>
  <xr:revisionPtr revIDLastSave="0" documentId="13_ncr:1_{85F85A1A-3812-45CE-9356-6F574FF8A8F6}" xr6:coauthVersionLast="47" xr6:coauthVersionMax="47" xr10:uidLastSave="{00000000-0000-0000-0000-000000000000}"/>
  <bookViews>
    <workbookView xWindow="-96" yWindow="-96" windowWidth="23232" windowHeight="12552" xr2:uid="{C5259E61-B173-4DD9-96B0-1E5B1646AE35}"/>
  </bookViews>
  <sheets>
    <sheet name="Matriz de Riesgo" sheetId="2" r:id="rId1"/>
    <sheet name="List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  <c r="L6" i="2"/>
  <c r="X7" i="2"/>
  <c r="X6" i="2"/>
  <c r="V7" i="2"/>
  <c r="V6" i="2"/>
  <c r="O6" i="2"/>
  <c r="AD6" i="2" l="1"/>
  <c r="AD7" i="2" s="1"/>
  <c r="AH6" i="2" s="1"/>
  <c r="AG6" i="2" s="1"/>
  <c r="Y7" i="2"/>
  <c r="Y6" i="2"/>
  <c r="AC6" i="2" l="1"/>
  <c r="AC7" i="2" s="1"/>
  <c r="AF6" i="2" l="1"/>
  <c r="AE6" i="2" s="1"/>
  <c r="AI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V</author>
  </authors>
  <commentList>
    <comment ref="D4" authorId="0" shapeId="0" xr:uid="{819AA8E4-2CA8-4E28-A809-18D179A1169F}">
      <text>
        <r>
          <rPr>
            <b/>
            <sz val="9"/>
            <color indexed="81"/>
            <rFont val="Tahoma"/>
            <family val="2"/>
          </rPr>
          <t>Juan V:</t>
        </r>
        <r>
          <rPr>
            <sz val="9"/>
            <color indexed="81"/>
            <rFont val="Tahoma"/>
            <family val="2"/>
          </rPr>
          <t xml:space="preserve">
Sugiero remover esta columna, ya esto está definido en la matriz de activos.</t>
        </r>
      </text>
    </comment>
    <comment ref="J4" authorId="0" shapeId="0" xr:uid="{6B8818B5-62E9-437B-80FF-EA685C3AEAE1}">
      <text>
        <r>
          <rPr>
            <sz val="9"/>
            <color indexed="81"/>
            <rFont val="Tahoma"/>
            <family val="2"/>
          </rPr>
          <t>Cálculo de Frecuencia - Pág 38 (Guía Administración de Riesgo)</t>
        </r>
      </text>
    </comment>
    <comment ref="AC4" authorId="0" shapeId="0" xr:uid="{E8F34A79-9FCB-40F8-B254-5BCC999F8563}">
      <text>
        <r>
          <rPr>
            <sz val="9"/>
            <color indexed="81"/>
            <rFont val="Tahoma"/>
            <family val="2"/>
          </rPr>
          <t xml:space="preserve">Probabilidad Residual =Probabilidad Inherente -(Probabilidad Inherente x Calificación del control)
</t>
        </r>
      </text>
    </comment>
    <comment ref="AD4" authorId="0" shapeId="0" xr:uid="{4003067D-C787-43B1-B994-35DFCBC0DCB4}">
      <text>
        <r>
          <rPr>
            <sz val="9"/>
            <color indexed="81"/>
            <rFont val="Tahoma"/>
            <family val="2"/>
          </rPr>
          <t xml:space="preserve">Probabilidad Residual =Probabilidad Inherente -(Probabilidad Inherente x Calificación del control)
</t>
        </r>
      </text>
    </comment>
    <comment ref="Z5" authorId="0" shapeId="0" xr:uid="{16D10582-21A9-41D6-877D-D8C9380D723F}">
      <text>
        <r>
          <rPr>
            <sz val="9"/>
            <color indexed="81"/>
            <rFont val="Tahoma"/>
            <family val="2"/>
          </rPr>
          <t>Informativo (Sin Peso)</t>
        </r>
      </text>
    </comment>
    <comment ref="AA5" authorId="0" shapeId="0" xr:uid="{E6750161-C21D-4A59-AE2E-774034735609}">
      <text>
        <r>
          <rPr>
            <sz val="9"/>
            <color indexed="81"/>
            <rFont val="Tahoma"/>
            <family val="2"/>
          </rPr>
          <t>Informativo (Sin Peso)</t>
        </r>
      </text>
    </comment>
    <comment ref="AB5" authorId="0" shapeId="0" xr:uid="{AC437627-BD0F-4868-9937-E80C59728FB9}">
      <text>
        <r>
          <rPr>
            <sz val="9"/>
            <color indexed="81"/>
            <rFont val="Tahoma"/>
            <family val="2"/>
          </rPr>
          <t>Informativo (Sin Peso)</t>
        </r>
      </text>
    </comment>
  </commentList>
</comments>
</file>

<file path=xl/sharedStrings.xml><?xml version="1.0" encoding="utf-8"?>
<sst xmlns="http://schemas.openxmlformats.org/spreadsheetml/2006/main" count="159" uniqueCount="117">
  <si>
    <t>Muy Alta</t>
  </si>
  <si>
    <t>Activo de Información</t>
  </si>
  <si>
    <t>Descripción del Riesgo</t>
  </si>
  <si>
    <t>Probabilidad</t>
  </si>
  <si>
    <t>Impacto</t>
  </si>
  <si>
    <t>Software</t>
  </si>
  <si>
    <t>Software de gestion de nomina</t>
  </si>
  <si>
    <t>Falsificación de derechos</t>
  </si>
  <si>
    <t>Autenticación debil</t>
  </si>
  <si>
    <t>Moderado</t>
  </si>
  <si>
    <t>Referencia</t>
  </si>
  <si>
    <t>Proceso</t>
  </si>
  <si>
    <t>Gestión Financiera</t>
  </si>
  <si>
    <t>Vulnerabilidades (Causa raiz)</t>
  </si>
  <si>
    <t>Amenazas (Causa Inmediata)</t>
  </si>
  <si>
    <t>Tipo de activo</t>
  </si>
  <si>
    <t>Fraude interno</t>
  </si>
  <si>
    <t>Clasificación riesgo</t>
  </si>
  <si>
    <t>Frecuencia</t>
  </si>
  <si>
    <t>Probabilidad inherente</t>
  </si>
  <si>
    <t>Tipo de riesgo</t>
  </si>
  <si>
    <t>%</t>
  </si>
  <si>
    <t>Impacto inherente</t>
  </si>
  <si>
    <t>Perdidad de integridad</t>
  </si>
  <si>
    <t>No Control</t>
  </si>
  <si>
    <t>Afectación</t>
  </si>
  <si>
    <t>X</t>
  </si>
  <si>
    <t>Atributos</t>
  </si>
  <si>
    <t>Tipo</t>
  </si>
  <si>
    <t>Implementación</t>
  </si>
  <si>
    <t>Documentación</t>
  </si>
  <si>
    <t>Evidencia</t>
  </si>
  <si>
    <t>Probabilidad residual final</t>
  </si>
  <si>
    <t>Impacto residual final</t>
  </si>
  <si>
    <t xml:space="preserve">Zona de riesgo final </t>
  </si>
  <si>
    <t>Tratamiento</t>
  </si>
  <si>
    <t>Descripción del control</t>
  </si>
  <si>
    <t>Control Anexo A</t>
  </si>
  <si>
    <t>A.9.4.1 Restricción de acceso 
Información</t>
  </si>
  <si>
    <t>A.9.1.1 Política de control de acceso</t>
  </si>
  <si>
    <t>Documentado</t>
  </si>
  <si>
    <t>Continua</t>
  </si>
  <si>
    <t>El Lider de seguridad de la información incluira dentro de la politica de control de acceso que todos los sistemas de información que traten información publica clasificada y publica reservada, deben contar con doble factor de autenticación para que el administrador del software de gestion de nomina implemente un segundo factor de autenticación.</t>
  </si>
  <si>
    <t>Zona de Riesgo inherente</t>
  </si>
  <si>
    <t>Probabilidad residual</t>
  </si>
  <si>
    <t>Alto</t>
  </si>
  <si>
    <t>Baja</t>
  </si>
  <si>
    <t>Aceptar</t>
  </si>
  <si>
    <t>Con registro</t>
  </si>
  <si>
    <t>El administrador del software de gestion de nomina restringira las acciones de generación de transefrencias por parte de usuarios internos unicamente a los 15 primeros dias calendario de cada mes, restringiendo las funcionalidades de transferencia de fondos en el software</t>
  </si>
  <si>
    <t>Perdida de integridad por la autenticación de un usuario no autorizado debido a una autenticación debil en el software de gestion de nomina, que utiliza un unico factor de autenticación como es: usuario y contraseña y que permite a un usuario interno realizar transferencias en cualquier momento del año.</t>
  </si>
  <si>
    <t>8760 (Horas/ año)</t>
  </si>
  <si>
    <t>FRECUENCIA</t>
  </si>
  <si>
    <t>PROBABILIDAD</t>
  </si>
  <si>
    <t>Muy Baja</t>
  </si>
  <si>
    <t>Media</t>
  </si>
  <si>
    <t>Alta</t>
  </si>
  <si>
    <t xml:space="preserve">La actividad que conlleva el riesgo se ejecuta
como máximos 2 veces por año </t>
  </si>
  <si>
    <t>La actividad que conlleva el riesgo se ejecuta de
3 a 24 veces por año</t>
  </si>
  <si>
    <t xml:space="preserve">La actividad que conlleva el riesgo se ejecuta de
24 a 500 veces por año </t>
  </si>
  <si>
    <t>La actividad que conlleva el riesgo se ejecuta
mínimo 500 veces al año y máximo 5000 veces
por año</t>
  </si>
  <si>
    <t xml:space="preserve">La actividad que conlleva el riesgo se ejecuta más
de 5000 veces por año </t>
  </si>
  <si>
    <t>AFECTACIÓN ECONÓMICA</t>
  </si>
  <si>
    <t>NIVEL</t>
  </si>
  <si>
    <t>IMPACTO</t>
  </si>
  <si>
    <t>REPUTACIONAL</t>
  </si>
  <si>
    <t>El riesgo afecta la imagen de algún área de la
organización.</t>
  </si>
  <si>
    <t>Afectación menor a 10 SMLMV</t>
  </si>
  <si>
    <t>Entre 10 y 50 SMLMV</t>
  </si>
  <si>
    <t xml:space="preserve">Entre 50 y 100 SMLMV </t>
  </si>
  <si>
    <t>Mayor a 500 SMLMV</t>
  </si>
  <si>
    <t>Entre 100 y 500 SMLMV</t>
  </si>
  <si>
    <t>El riesgo afecta la imagen de la entidad
internamente, de conocimiento general nivel interno, de junta directiva y accionistas y/o de
proveedores</t>
  </si>
  <si>
    <t>El riesgo afecta la imagen de la entidad con algunos usuarios de relevancia frente al logro de los objetivos.</t>
  </si>
  <si>
    <t>El riesgo afecta la imagen de la entidad con efecto publicitario sostenido a nivel de sector administrativo, nivel departamental o municipal.</t>
  </si>
  <si>
    <t>El riesgo afecta la imagen de la entidad a nivel nacional, con efecto publicitario sostenido a nivel país.</t>
  </si>
  <si>
    <t>Leve</t>
  </si>
  <si>
    <t>Menor</t>
  </si>
  <si>
    <t>Mayor</t>
  </si>
  <si>
    <t>Catastrófico</t>
  </si>
  <si>
    <t>Muy Alta 100%</t>
  </si>
  <si>
    <t>Leve 20%</t>
  </si>
  <si>
    <t>Menor 40%</t>
  </si>
  <si>
    <t>Mayor 80%</t>
  </si>
  <si>
    <t>Catastrófico 100%</t>
  </si>
  <si>
    <t>Extremo</t>
  </si>
  <si>
    <t>Bajo</t>
  </si>
  <si>
    <t>MATRIZ DE CALOR (NIVELES DE SEVERIDAD DEL RIESGO)</t>
  </si>
  <si>
    <t>Preventivo</t>
  </si>
  <si>
    <t>Detectivo</t>
  </si>
  <si>
    <t>Correctivo</t>
  </si>
  <si>
    <t>Peso</t>
  </si>
  <si>
    <t>EFICIENCIA DEL CONTROL</t>
  </si>
  <si>
    <t>Automático</t>
  </si>
  <si>
    <t>Manual</t>
  </si>
  <si>
    <t>TIPO DE CONTROL</t>
  </si>
  <si>
    <t>IMPLEMENTACIÓN</t>
  </si>
  <si>
    <t>TRATAMIENTO DEL RIESGO</t>
  </si>
  <si>
    <t>Transferir</t>
  </si>
  <si>
    <t>Evitar</t>
  </si>
  <si>
    <t>Muy Baja 20%</t>
  </si>
  <si>
    <t>Baja 40%</t>
  </si>
  <si>
    <t>Media 60%</t>
  </si>
  <si>
    <t>Alta 80%</t>
  </si>
  <si>
    <t>Calificación del Control</t>
  </si>
  <si>
    <t>Moderado 60%</t>
  </si>
  <si>
    <t>BAJO</t>
  </si>
  <si>
    <t>MODERADO</t>
  </si>
  <si>
    <t>ALTO</t>
  </si>
  <si>
    <t>EXTREMO</t>
  </si>
  <si>
    <t>Impacto residual</t>
  </si>
  <si>
    <t>Plan de Acción</t>
  </si>
  <si>
    <t>Responsable</t>
  </si>
  <si>
    <t>Fecha de Implementación</t>
  </si>
  <si>
    <t>Seguimiento</t>
  </si>
  <si>
    <t>Estado</t>
  </si>
  <si>
    <t>Reducir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</si>
</sst>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E803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9" fontId="0" fillId="5" borderId="2" xfId="0" applyNumberForma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9" fontId="0" fillId="8" borderId="2" xfId="0" applyNumberFormat="1" applyFill="1" applyBorder="1" applyAlignment="1">
      <alignment horizontal="center" vertical="center"/>
    </xf>
    <xf numFmtId="9" fontId="4" fillId="5" borderId="2" xfId="0" applyNumberFormat="1" applyFont="1" applyFill="1" applyBorder="1" applyAlignment="1">
      <alignment horizontal="center" vertical="center" wrapText="1"/>
    </xf>
    <xf numFmtId="9" fontId="4" fillId="11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11" borderId="2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9" fontId="4" fillId="11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EE8036"/>
      <color rgb="FFC435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161364</xdr:colOff>
      <xdr:row>0</xdr:row>
      <xdr:rowOff>62753</xdr:rowOff>
    </xdr:from>
    <xdr:to>
      <xdr:col>3</xdr:col>
      <xdr:colOff>108290</xdr:colOff>
      <xdr:row>2</xdr:row>
      <xdr:rowOff>105672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E142AFE-14B5-4338-AB84-DACACA58F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64" y="62753"/>
          <a:ext cx="1974855" cy="40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EBE6-527E-4058-B10E-CD66DAFB4053}">
  <dimension ref="A1:AO7"/>
  <sheetViews>
    <sheetView tabSelected="1" topLeftCell="Q1" zoomScale="85" zoomScaleNormal="85" workbookViewId="0">
      <pane ySplit="5" topLeftCell="A6" activePane="bottomLeft" state="frozen"/>
      <selection pane="bottomLeft" activeCell="U6" sqref="U6"/>
    </sheetView>
  </sheetViews>
  <sheetFormatPr baseColWidth="10" defaultRowHeight="14.4" x14ac:dyDescent="0.3"/>
  <cols>
    <col min="1" max="1" width="9" customWidth="1"/>
    <col min="2" max="2" width="9" bestFit="1" customWidth="1"/>
    <col min="4" max="4" width="8.44140625" customWidth="1"/>
    <col min="5" max="5" width="14.44140625" customWidth="1"/>
    <col min="6" max="6" width="13.44140625" customWidth="1"/>
    <col min="7" max="7" width="10" customWidth="1"/>
    <col min="8" max="8" width="37.77734375" customWidth="1"/>
    <col min="9" max="9" width="11.5546875" customWidth="1"/>
    <col min="10" max="10" width="10" bestFit="1" customWidth="1"/>
    <col min="11" max="11" width="10.44140625" customWidth="1"/>
    <col min="12" max="12" width="3.88671875" customWidth="1"/>
    <col min="13" max="13" width="8.44140625" customWidth="1"/>
    <col min="14" max="14" width="3.88671875" customWidth="1"/>
    <col min="15" max="15" width="10.5546875" customWidth="1"/>
    <col min="16" max="16" width="9.44140625" customWidth="1"/>
    <col min="17" max="17" width="20.77734375" customWidth="1"/>
    <col min="18" max="18" width="32.21875" customWidth="1"/>
    <col min="19" max="19" width="10.5546875" bestFit="1" customWidth="1"/>
    <col min="20" max="20" width="7.21875" bestFit="1" customWidth="1"/>
    <col min="21" max="21" width="8.21875" bestFit="1" customWidth="1"/>
    <col min="22" max="22" width="4.33203125" customWidth="1"/>
    <col min="23" max="23" width="13" style="2" bestFit="1" customWidth="1"/>
    <col min="24" max="24" width="3.88671875" style="2" customWidth="1"/>
    <col min="25" max="25" width="9.77734375" bestFit="1" customWidth="1"/>
    <col min="26" max="26" width="12.77734375" bestFit="1" customWidth="1"/>
    <col min="27" max="28" width="9.21875" bestFit="1" customWidth="1"/>
    <col min="29" max="30" width="11" customWidth="1"/>
    <col min="31" max="31" width="11.77734375" customWidth="1"/>
    <col min="32" max="32" width="4.21875" bestFit="1" customWidth="1"/>
    <col min="34" max="34" width="4.77734375" customWidth="1"/>
    <col min="36" max="36" width="9.77734375" bestFit="1" customWidth="1"/>
    <col min="39" max="39" width="15.21875" customWidth="1"/>
  </cols>
  <sheetData>
    <row r="1" spans="1:4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spans="1:4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</row>
    <row r="3" spans="1:4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1" ht="14.55" customHeight="1" x14ac:dyDescent="0.3">
      <c r="A4" s="63" t="s">
        <v>11</v>
      </c>
      <c r="B4" s="51" t="s">
        <v>10</v>
      </c>
      <c r="C4" s="51" t="s">
        <v>1</v>
      </c>
      <c r="D4" s="51" t="s">
        <v>15</v>
      </c>
      <c r="E4" s="51" t="s">
        <v>14</v>
      </c>
      <c r="F4" s="51" t="s">
        <v>13</v>
      </c>
      <c r="G4" s="51" t="s">
        <v>20</v>
      </c>
      <c r="H4" s="51" t="s">
        <v>2</v>
      </c>
      <c r="I4" s="51" t="s">
        <v>17</v>
      </c>
      <c r="J4" s="51" t="s">
        <v>18</v>
      </c>
      <c r="K4" s="51" t="s">
        <v>19</v>
      </c>
      <c r="L4" s="51" t="s">
        <v>21</v>
      </c>
      <c r="M4" s="51" t="s">
        <v>22</v>
      </c>
      <c r="N4" s="51" t="s">
        <v>21</v>
      </c>
      <c r="O4" s="51" t="s">
        <v>43</v>
      </c>
      <c r="P4" s="51" t="s">
        <v>24</v>
      </c>
      <c r="Q4" s="51" t="s">
        <v>37</v>
      </c>
      <c r="R4" s="51" t="s">
        <v>36</v>
      </c>
      <c r="S4" s="51" t="s">
        <v>25</v>
      </c>
      <c r="T4" s="51"/>
      <c r="U4" s="51" t="s">
        <v>27</v>
      </c>
      <c r="V4" s="51"/>
      <c r="W4" s="51"/>
      <c r="X4" s="51"/>
      <c r="Y4" s="51"/>
      <c r="Z4" s="51"/>
      <c r="AA4" s="51"/>
      <c r="AB4" s="51"/>
      <c r="AC4" s="51" t="s">
        <v>44</v>
      </c>
      <c r="AD4" s="51" t="s">
        <v>110</v>
      </c>
      <c r="AE4" s="51" t="s">
        <v>32</v>
      </c>
      <c r="AF4" s="51" t="s">
        <v>21</v>
      </c>
      <c r="AG4" s="48" t="s">
        <v>33</v>
      </c>
      <c r="AH4" s="48" t="s">
        <v>21</v>
      </c>
      <c r="AI4" s="48" t="s">
        <v>34</v>
      </c>
      <c r="AJ4" s="48" t="s">
        <v>35</v>
      </c>
      <c r="AK4" s="48" t="s">
        <v>111</v>
      </c>
      <c r="AL4" s="48" t="s">
        <v>112</v>
      </c>
      <c r="AM4" s="48" t="s">
        <v>113</v>
      </c>
      <c r="AN4" s="48" t="s">
        <v>114</v>
      </c>
      <c r="AO4" s="48" t="s">
        <v>115</v>
      </c>
    </row>
    <row r="5" spans="1:41" s="1" customFormat="1" ht="38.25" customHeight="1" x14ac:dyDescent="0.3">
      <c r="A5" s="64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36" t="s">
        <v>3</v>
      </c>
      <c r="T5" s="36" t="s">
        <v>4</v>
      </c>
      <c r="U5" s="36" t="s">
        <v>28</v>
      </c>
      <c r="V5" s="36" t="s">
        <v>21</v>
      </c>
      <c r="W5" s="36" t="s">
        <v>29</v>
      </c>
      <c r="X5" s="36" t="s">
        <v>21</v>
      </c>
      <c r="Y5" s="40" t="s">
        <v>104</v>
      </c>
      <c r="Z5" s="41" t="s">
        <v>30</v>
      </c>
      <c r="AA5" s="41" t="s">
        <v>18</v>
      </c>
      <c r="AB5" s="41" t="s">
        <v>31</v>
      </c>
      <c r="AC5" s="52"/>
      <c r="AD5" s="52"/>
      <c r="AE5" s="52"/>
      <c r="AF5" s="52"/>
      <c r="AG5" s="49"/>
      <c r="AH5" s="49"/>
      <c r="AI5" s="49"/>
      <c r="AJ5" s="49"/>
      <c r="AK5" s="49"/>
      <c r="AL5" s="49"/>
      <c r="AM5" s="49"/>
      <c r="AN5" s="49"/>
      <c r="AO5" s="49"/>
    </row>
    <row r="6" spans="1:41" s="3" customFormat="1" ht="96.6" x14ac:dyDescent="0.3">
      <c r="A6" s="58" t="s">
        <v>12</v>
      </c>
      <c r="B6" s="53">
        <v>1</v>
      </c>
      <c r="C6" s="58" t="s">
        <v>6</v>
      </c>
      <c r="D6" s="58" t="s">
        <v>5</v>
      </c>
      <c r="E6" s="58" t="s">
        <v>7</v>
      </c>
      <c r="F6" s="58" t="s">
        <v>8</v>
      </c>
      <c r="G6" s="58" t="s">
        <v>23</v>
      </c>
      <c r="H6" s="58" t="s">
        <v>50</v>
      </c>
      <c r="I6" s="58" t="s">
        <v>16</v>
      </c>
      <c r="J6" s="58" t="s">
        <v>51</v>
      </c>
      <c r="K6" s="58" t="s">
        <v>56</v>
      </c>
      <c r="L6" s="57" t="str">
        <f>IF(K6="Muy Alta","100%",IF(K6="Alta","80%",IF(K6="Media","60%",IF(K6="Baja","40%",IF(K6="Muy Baja","20%")))))</f>
        <v>80%</v>
      </c>
      <c r="M6" s="53" t="s">
        <v>79</v>
      </c>
      <c r="N6" s="57" t="str">
        <f>IF(M6="Catastrófico","100%",IF(M6="Mayor","80%",IF(M6="Moderado","60%",IF(M6="Menor","40%",IF(M6="Leve","20%")))))</f>
        <v>100%</v>
      </c>
      <c r="O6" s="59" t="str">
        <f>IF(K6&lt;&gt;"",IF(M6&lt;&gt;"",
IF(AND(K6 = "Muy Baja",M6 = "Leve"), "Bajo",
IF(AND(K6 = "Muy Baja",M6 = "Menor"), "Bajo",
IF(AND(K6 = "Muy Baja",M6 = "Moderado"), "Moderado",
IF(AND(K6 = "Muy Baja",M6 = "Mayor"), "Alto",
IF(AND(K6 = "Muy Baja",M6 = "Catastrófico"), "Extremo",
IF(AND(K6 = "Baja",M6 = "Leve"), "Bajo",
IF(AND(K6 = "Baja",M6 = "Menor"), "Moderado",
IF(AND(K6 = "Baja",M6 = "Moderado"), "Moderado",
IF(AND(K6 = "Baja",M6 = "Mayor"), "Alto",
IF(AND(K6 = "Baja",M6 = "Catastrófico"), "Extremo",
IF(AND(K6 = "Media",M6 = "Leve"), "Moderado",
IF(AND(K6 = "Media",M6 = "Menor"), "Moderado",
IF(AND(K6 = "Media",M6 = "Moderado"), " Moderado",
IF(AND(K6 = "Media",M6 = "Mayor"), "Alto",
IF(AND(K6 = "Media",M6 = "Catastrófico"), "Extremo",
IF(AND(K6 = "Alta",M6 = "Leve"), "Moderado",
IF(AND(K6 = "Alta",M6 = "Menor"), "Moderado",
IF(AND(K6 = "Alta",M6 = "Moderado"), "Alto",
IF(AND(K6 = "Alta",M6 = "Mayor"), "Alto",
IF(AND(K6 = "Alta",M6 = "Catastrófico"), "Extremo",
IF(AND(K6 = "Muy Alta",M6 = "Leve"), "Alto",
IF(AND(K6 = "Muy Alta",M6 = "Menor"), "Alto",
IF(AND(K6 = "Muy Alta",M6 = "Moderado"), "Alto",
IF(AND(K6 = "Muy Alta",M6 = "Mayor"), "Alto",
IF(AND(K6 = "Muy Alta",M6 = "Catastrófico"), "Extremo",
))))))))))))))))))))))))),"N/A"),"N/A")</f>
        <v>Extremo</v>
      </c>
      <c r="P6" s="37">
        <v>1</v>
      </c>
      <c r="Q6" s="38" t="s">
        <v>38</v>
      </c>
      <c r="R6" s="38" t="s">
        <v>49</v>
      </c>
      <c r="S6" s="38" t="s">
        <v>26</v>
      </c>
      <c r="T6" s="38"/>
      <c r="U6" s="38" t="s">
        <v>90</v>
      </c>
      <c r="V6" s="47">
        <f>IF(U6="Preventivo",25%,IF(U6="Detectivo",15%,IF(U6="Correctivo",10%)))</f>
        <v>0.1</v>
      </c>
      <c r="W6" s="38" t="s">
        <v>94</v>
      </c>
      <c r="X6" s="47">
        <f>IF(W6="Automático",25%,IF(W6="Manual",15%))</f>
        <v>0.15</v>
      </c>
      <c r="Y6" s="46">
        <f>V6+X6</f>
        <v>0.25</v>
      </c>
      <c r="Z6" s="38" t="s">
        <v>40</v>
      </c>
      <c r="AA6" s="38" t="s">
        <v>41</v>
      </c>
      <c r="AB6" s="38" t="s">
        <v>48</v>
      </c>
      <c r="AC6" s="39">
        <f>L6-(L6*Y6)</f>
        <v>0.60000000000000009</v>
      </c>
      <c r="AD6" s="39">
        <f>N6-0</f>
        <v>1</v>
      </c>
      <c r="AE6" s="60" t="str">
        <f>IF(AND(AF6&lt;=100%,AF6&gt;80%),"Muy alta",IF(AND(AF6&lt;=80%,AF6&gt;60%),"Alta",IF(AND(AF6&lt;=60%,AF6&gt;40%),"Media",IF(AND(AF6&lt;=40%,AF6&gt;20%),"Baja",IF(AND(AF6&lt;=20%,AF6&gt;=0%),"Muy Baja")))))</f>
        <v>Media</v>
      </c>
      <c r="AF6" s="55">
        <f>AC7</f>
        <v>0.45000000000000007</v>
      </c>
      <c r="AG6" s="58" t="str">
        <f>IF(AND(AH6&lt;=100%,AH6&gt;80%),"Catastrófico",IF(AND(AH6&lt;=80%,AH6&gt;60%),"Mayor",IF(AND(AH6&lt;=60%,AH6&gt;40%),"Moderado",IF(AND(AH6&lt;=40%,AH6&gt;20%),"Menor",IF(AND(AH6&lt;=20%,AH6&gt;=0%),"Leve")))))</f>
        <v>Catastrófico</v>
      </c>
      <c r="AH6" s="55">
        <f>AD7</f>
        <v>1</v>
      </c>
      <c r="AI6" s="54" t="str">
        <f>IF(AE6&lt;&gt;"",IF(AG6&lt;&gt;"",
IF(AND(AE6 = "Muy Baja",AG6 = "Leve"), "Bajo",
IF(AND(AE6 = "Muy Baja",AG6 = "Menor"), "Bajo",
IF(AND(AE6 = "Muy Baja",AG6 = "Moderado"), "Moderado",
IF(AND(AE6 = "Muy Baja",AG6 = "Mayor"), "Alto",
IF(AND(AE6 = "Muy Baja",AG6 = "Catastrófico"), "Extremo",
IF(AND(AE6 = "Baja",AG6 = "Leve"), "Bajo",
IF(AND(AE6 = "Baja",AG6 = "Menor"), "Moderado",
IF(AND(AE6 = "Baja",AG6 = "Moderado"), "Moderado",
IF(AND(AE6 = "Baja",AG6 = "Mayor"), "Alto",
IF(AND(AE6 = "Baja",AG6 = "Catastrófico"), "Extremo",
IF(AND(AE6= "Media",AG6 = "Leve"), "Moderado",
IF(AND(AE6 = "Media",AG6 = "Menor"), "Moderado",
IF(AND(AE6 = "Media",AG6 = "Moderado"), " Moderado",
IF(AND(AE6 = "Media",AG6 = "Mayor"), "Alto",
IF(AND(AE6 = "Media",AG6 = "Catastrófico"), "Extremo",
IF(AND(AE6 = "Alta",AG6 = "Leve"), "Moderado",
IF(AND(AE6 = "Alta",AG6 = "Menor"), "Moderado",
IF(AND(AE6 = "Alta",AG6 = "Moderado"), "Alto",
IF(AND(AE6 = "Alta",AG6 = "Mayor"), "Alto",
IF(AND(AE6 = "Alta",AG6 = "Catastrófico"), "Extremo",
IF(AND(AE6 = "Muy Alta",AG6 = "Leve"), "Alto",
IF(AND(AE6 = "Muy Alta",AG6 = "Menor"), "Alto",
IF(AND(AE6 = "Muy Alta",AG6 = "Moderado"), "Alto",
IF(AND(AE6 = "Muy Alta",AG6 = "Mayor"), "Alto",
IF(AND(AE6 = "Muy Alta",AG6 = "Catastrófico"), "Extremo",
))))))))))))))))))))))))),"N/A"),"N/A")</f>
        <v>Extremo</v>
      </c>
      <c r="AJ6" s="53" t="s">
        <v>116</v>
      </c>
      <c r="AK6" s="50"/>
      <c r="AL6" s="50"/>
      <c r="AM6" s="50"/>
      <c r="AN6" s="50"/>
      <c r="AO6" s="50"/>
    </row>
    <row r="7" spans="1:41" s="3" customFormat="1" ht="124.2" x14ac:dyDescent="0.3">
      <c r="A7" s="58"/>
      <c r="B7" s="53"/>
      <c r="C7" s="58"/>
      <c r="D7" s="58"/>
      <c r="E7" s="58"/>
      <c r="F7" s="58"/>
      <c r="G7" s="58"/>
      <c r="H7" s="58"/>
      <c r="I7" s="58"/>
      <c r="J7" s="58"/>
      <c r="K7" s="58"/>
      <c r="L7" s="57"/>
      <c r="M7" s="53"/>
      <c r="N7" s="57"/>
      <c r="O7" s="59"/>
      <c r="P7" s="37">
        <v>2</v>
      </c>
      <c r="Q7" s="38" t="s">
        <v>39</v>
      </c>
      <c r="R7" s="38" t="s">
        <v>42</v>
      </c>
      <c r="S7" s="37" t="s">
        <v>26</v>
      </c>
      <c r="T7" s="37"/>
      <c r="U7" s="38" t="s">
        <v>90</v>
      </c>
      <c r="V7" s="47">
        <f>IF(U7="Preventivo",25%,IF(U7="Detectivo",15%,IF(U7="Correctivo",10%)))</f>
        <v>0.1</v>
      </c>
      <c r="W7" s="38" t="s">
        <v>94</v>
      </c>
      <c r="X7" s="47">
        <f>IF(W7="Automático",25%,IF(W7="Manual",15%))</f>
        <v>0.15</v>
      </c>
      <c r="Y7" s="46">
        <f>V7+X7</f>
        <v>0.25</v>
      </c>
      <c r="Z7" s="38" t="s">
        <v>40</v>
      </c>
      <c r="AA7" s="38" t="s">
        <v>41</v>
      </c>
      <c r="AB7" s="38" t="s">
        <v>48</v>
      </c>
      <c r="AC7" s="39">
        <f>AC6-(AC6*Y7)</f>
        <v>0.45000000000000007</v>
      </c>
      <c r="AD7" s="39">
        <f>AD6</f>
        <v>1</v>
      </c>
      <c r="AE7" s="60"/>
      <c r="AF7" s="56"/>
      <c r="AG7" s="58"/>
      <c r="AH7" s="56"/>
      <c r="AI7" s="54"/>
      <c r="AJ7" s="53"/>
      <c r="AK7" s="50"/>
      <c r="AL7" s="50"/>
      <c r="AM7" s="50"/>
      <c r="AN7" s="50"/>
      <c r="AO7" s="50"/>
    </row>
  </sheetData>
  <sheetProtection insertColumns="0" insertRows="0"/>
  <mergeCells count="60">
    <mergeCell ref="A1:AO3"/>
    <mergeCell ref="AG6:AG7"/>
    <mergeCell ref="A4:A5"/>
    <mergeCell ref="B4:B5"/>
    <mergeCell ref="C4:C5"/>
    <mergeCell ref="D4:D5"/>
    <mergeCell ref="E4:E5"/>
    <mergeCell ref="K4:K5"/>
    <mergeCell ref="L4:L5"/>
    <mergeCell ref="M4:M5"/>
    <mergeCell ref="N4:N5"/>
    <mergeCell ref="F4:F5"/>
    <mergeCell ref="G4:G5"/>
    <mergeCell ref="H4:H5"/>
    <mergeCell ref="I4:I5"/>
    <mergeCell ref="J4:J5"/>
    <mergeCell ref="O6:O7"/>
    <mergeCell ref="AC4:AC5"/>
    <mergeCell ref="AE4:AE5"/>
    <mergeCell ref="AF4:AF5"/>
    <mergeCell ref="AE6:AE7"/>
    <mergeCell ref="AF6:AF7"/>
    <mergeCell ref="O4:O5"/>
    <mergeCell ref="P4:P5"/>
    <mergeCell ref="Q4:Q5"/>
    <mergeCell ref="R4:R5"/>
    <mergeCell ref="U4:AB4"/>
    <mergeCell ref="S4:T4"/>
    <mergeCell ref="N6:N7"/>
    <mergeCell ref="M6:M7"/>
    <mergeCell ref="AI4:AI5"/>
    <mergeCell ref="AJ4:A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N4:AN5"/>
    <mergeCell ref="AO4:AO5"/>
    <mergeCell ref="AN6:AN7"/>
    <mergeCell ref="AO6:AO7"/>
    <mergeCell ref="AD4:AD5"/>
    <mergeCell ref="AK4:AK5"/>
    <mergeCell ref="AL4:AL5"/>
    <mergeCell ref="AM4:AM5"/>
    <mergeCell ref="AK6:AK7"/>
    <mergeCell ref="AL6:AL7"/>
    <mergeCell ref="AM6:AM7"/>
    <mergeCell ref="AG4:AG5"/>
    <mergeCell ref="AH4:AH5"/>
    <mergeCell ref="AJ6:AJ7"/>
    <mergeCell ref="AI6:AI7"/>
    <mergeCell ref="AH6:AH7"/>
  </mergeCells>
  <conditionalFormatting sqref="K6:K10 AE6:AE10">
    <cfRule type="containsText" dxfId="13" priority="15" stopIfTrue="1" operator="containsText" text="Muy Alta">
      <formula>NOT(ISERROR(SEARCH("Muy Alta",K6)))</formula>
    </cfRule>
    <cfRule type="containsText" dxfId="12" priority="16" stopIfTrue="1" operator="containsText" text="Alta">
      <formula>NOT(ISERROR(SEARCH("Alta",K6)))</formula>
    </cfRule>
    <cfRule type="containsText" dxfId="11" priority="17" stopIfTrue="1" operator="containsText" text="Media">
      <formula>NOT(ISERROR(SEARCH("Media",K6)))</formula>
    </cfRule>
    <cfRule type="containsText" dxfId="10" priority="18" stopIfTrue="1" operator="containsText" text="Muy Baja">
      <formula>NOT(ISERROR(SEARCH("Muy Baja",K6)))</formula>
    </cfRule>
    <cfRule type="containsText" dxfId="9" priority="19" stopIfTrue="1" operator="containsText" text="Baja">
      <formula>NOT(ISERROR(SEARCH("Baja",K6)))</formula>
    </cfRule>
  </conditionalFormatting>
  <conditionalFormatting sqref="M6:M10 AG6:AG11">
    <cfRule type="containsText" dxfId="8" priority="20" stopIfTrue="1" operator="containsText" text="Catastrófico">
      <formula>NOT(ISERROR(SEARCH("Catastrófico",M6)))</formula>
    </cfRule>
    <cfRule type="containsText" dxfId="7" priority="21" stopIfTrue="1" operator="containsText" text="Mayor">
      <formula>NOT(ISERROR(SEARCH("Mayor",M6)))</formula>
    </cfRule>
    <cfRule type="containsText" dxfId="6" priority="22" stopIfTrue="1" operator="containsText" text="Moderado">
      <formula>NOT(ISERROR(SEARCH("Moderado",M6)))</formula>
    </cfRule>
    <cfRule type="containsText" dxfId="5" priority="23" stopIfTrue="1" operator="containsText" text="Menor">
      <formula>NOT(ISERROR(SEARCH("Menor",M6)))</formula>
    </cfRule>
    <cfRule type="containsText" dxfId="4" priority="24" stopIfTrue="1" operator="containsText" text="Leve">
      <formula>NOT(ISERROR(SEARCH("Leve",M6)))</formula>
    </cfRule>
  </conditionalFormatting>
  <conditionalFormatting sqref="O6:O11 AI6:AI11">
    <cfRule type="containsText" dxfId="3" priority="25" stopIfTrue="1" operator="containsText" text="Extremo">
      <formula>NOT(ISERROR(SEARCH("Extremo",O6)))</formula>
    </cfRule>
    <cfRule type="containsText" dxfId="2" priority="26" stopIfTrue="1" operator="containsText" text="Alto">
      <formula>NOT(ISERROR(SEARCH("Alto",O6)))</formula>
    </cfRule>
    <cfRule type="containsText" dxfId="1" priority="27" stopIfTrue="1" operator="containsText" text="Moderado">
      <formula>NOT(ISERROR(SEARCH("Moderado",O6)))</formula>
    </cfRule>
    <cfRule type="containsText" dxfId="0" priority="28" stopIfTrue="1" operator="containsText" text="Bajo">
      <formula>NOT(ISERROR(SEARCH("Bajo",O6)))</formula>
    </cfRule>
  </conditionalFormatting>
  <hyperlinks>
    <hyperlink ref="N4" location="'TABLA DE PROBABILIDAD'!A1" display="Probabilidad" xr:uid="{F1AD6782-EDA8-4229-B8E2-35D6079AC9A6}"/>
  </hyperlink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8758230-1658-4DE1-9461-E166A1310FED}">
          <x14:formula1>
            <xm:f>Listas!$A$3:$A$7</xm:f>
          </x14:formula1>
          <xm:sqref>K6:K7</xm:sqref>
        </x14:dataValidation>
        <x14:dataValidation type="list" allowBlank="1" showInputMessage="1" showErrorMessage="1" xr:uid="{73E57777-3BD3-48D6-826D-B5F8C696038E}">
          <x14:formula1>
            <xm:f>Listas!$E$3:$E$7</xm:f>
          </x14:formula1>
          <xm:sqref>M6:M7</xm:sqref>
        </x14:dataValidation>
        <x14:dataValidation type="list" allowBlank="1" showInputMessage="1" showErrorMessage="1" xr:uid="{26802257-5DF5-49FA-AEF2-B4915DAC9F8E}">
          <x14:formula1>
            <xm:f>Listas!$C$11:$C$13</xm:f>
          </x14:formula1>
          <xm:sqref>U6:U7</xm:sqref>
        </x14:dataValidation>
        <x14:dataValidation type="list" allowBlank="1" showInputMessage="1" showErrorMessage="1" xr:uid="{9E5BED1D-E9E7-4D7B-B311-1843250A1F1F}">
          <x14:formula1>
            <xm:f>Listas!$C$14:$C$15</xm:f>
          </x14:formula1>
          <xm:sqref>W6:W7</xm:sqref>
        </x14:dataValidation>
        <x14:dataValidation type="list" allowBlank="1" showInputMessage="1" showErrorMessage="1" xr:uid="{DD5DC28D-E54C-4A84-8871-A71C12C91F87}">
          <x14:formula1>
            <xm:f>Listas!$B$17:$B$20</xm:f>
          </x14:formula1>
          <xm:sqref>AJ6:AJ7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0CC71-C78C-4F30-8AAA-A2EA10738536}">
  <dimension ref="A1:R20"/>
  <sheetViews>
    <sheetView zoomScale="70" zoomScaleNormal="70" workbookViewId="0">
      <selection activeCell="P6" sqref="P6"/>
    </sheetView>
  </sheetViews>
  <sheetFormatPr baseColWidth="10" defaultRowHeight="14.4" x14ac:dyDescent="0.3"/>
  <cols>
    <col min="1" max="1" width="13.109375" customWidth="1"/>
    <col min="2" max="2" width="26.77734375" customWidth="1"/>
    <col min="3" max="3" width="22.77734375" customWidth="1"/>
    <col min="5" max="5" width="16.88671875" customWidth="1"/>
    <col min="6" max="6" width="29.21875" customWidth="1"/>
    <col min="7" max="7" width="33.5546875" customWidth="1"/>
    <col min="11" max="11" width="10.88671875" style="14"/>
    <col min="14" max="14" width="12.77734375" customWidth="1"/>
  </cols>
  <sheetData>
    <row r="1" spans="1:18" s="33" customFormat="1" ht="43.5" customHeight="1" x14ac:dyDescent="0.3">
      <c r="A1" s="71" t="s">
        <v>53</v>
      </c>
      <c r="B1" s="71"/>
      <c r="C1" s="71"/>
      <c r="E1" s="71" t="s">
        <v>64</v>
      </c>
      <c r="F1" s="71"/>
      <c r="G1" s="71"/>
      <c r="J1" s="66" t="s">
        <v>87</v>
      </c>
      <c r="K1" s="66"/>
      <c r="L1" s="66"/>
      <c r="M1" s="66"/>
      <c r="N1" s="66"/>
      <c r="O1" s="66"/>
      <c r="P1" s="66"/>
    </row>
    <row r="2" spans="1:18" x14ac:dyDescent="0.3">
      <c r="A2" s="4"/>
      <c r="B2" s="5" t="s">
        <v>52</v>
      </c>
      <c r="C2" s="5" t="s">
        <v>53</v>
      </c>
      <c r="E2" s="4" t="s">
        <v>63</v>
      </c>
      <c r="F2" s="5" t="s">
        <v>62</v>
      </c>
      <c r="G2" s="5" t="s">
        <v>65</v>
      </c>
      <c r="J2" s="34"/>
      <c r="K2" s="35"/>
      <c r="L2" s="73"/>
      <c r="M2" s="73"/>
      <c r="N2" s="73"/>
      <c r="O2" s="73"/>
      <c r="P2" s="73"/>
    </row>
    <row r="3" spans="1:18" ht="57.6" x14ac:dyDescent="0.3">
      <c r="A3" s="8" t="s">
        <v>54</v>
      </c>
      <c r="B3" s="6" t="s">
        <v>57</v>
      </c>
      <c r="C3" s="7">
        <v>0.2</v>
      </c>
      <c r="E3" s="8" t="s">
        <v>76</v>
      </c>
      <c r="F3" s="6" t="s">
        <v>67</v>
      </c>
      <c r="G3" s="13" t="s">
        <v>66</v>
      </c>
      <c r="I3" s="72" t="s">
        <v>53</v>
      </c>
      <c r="J3" s="23" t="s">
        <v>80</v>
      </c>
      <c r="K3" s="15"/>
      <c r="L3" s="44" t="s">
        <v>108</v>
      </c>
      <c r="M3" s="44" t="s">
        <v>108</v>
      </c>
      <c r="N3" s="44" t="s">
        <v>108</v>
      </c>
      <c r="O3" s="44" t="s">
        <v>108</v>
      </c>
      <c r="P3" s="45" t="s">
        <v>109</v>
      </c>
      <c r="R3" s="25" t="s">
        <v>85</v>
      </c>
    </row>
    <row r="4" spans="1:18" ht="87.45" customHeight="1" x14ac:dyDescent="0.3">
      <c r="A4" s="9" t="s">
        <v>46</v>
      </c>
      <c r="B4" s="6" t="s">
        <v>58</v>
      </c>
      <c r="C4" s="7">
        <v>0.4</v>
      </c>
      <c r="E4" s="9" t="s">
        <v>77</v>
      </c>
      <c r="F4" s="6" t="s">
        <v>68</v>
      </c>
      <c r="G4" s="13" t="s">
        <v>72</v>
      </c>
      <c r="I4" s="72"/>
      <c r="J4" s="11" t="s">
        <v>103</v>
      </c>
      <c r="K4" s="16"/>
      <c r="L4" s="43" t="s">
        <v>107</v>
      </c>
      <c r="M4" s="43" t="s">
        <v>107</v>
      </c>
      <c r="N4" s="44" t="s">
        <v>108</v>
      </c>
      <c r="O4" s="44" t="s">
        <v>108</v>
      </c>
      <c r="P4" s="45" t="s">
        <v>109</v>
      </c>
      <c r="R4" s="26" t="s">
        <v>45</v>
      </c>
    </row>
    <row r="5" spans="1:18" ht="61.95" customHeight="1" x14ac:dyDescent="0.3">
      <c r="A5" s="10" t="s">
        <v>55</v>
      </c>
      <c r="B5" s="6" t="s">
        <v>59</v>
      </c>
      <c r="C5" s="7">
        <v>0.6</v>
      </c>
      <c r="E5" s="10" t="s">
        <v>9</v>
      </c>
      <c r="F5" s="6" t="s">
        <v>69</v>
      </c>
      <c r="G5" s="13" t="s">
        <v>73</v>
      </c>
      <c r="I5" s="72"/>
      <c r="J5" s="10" t="s">
        <v>102</v>
      </c>
      <c r="K5" s="16"/>
      <c r="L5" s="43" t="s">
        <v>107</v>
      </c>
      <c r="M5" s="43" t="s">
        <v>107</v>
      </c>
      <c r="N5" s="43" t="s">
        <v>107</v>
      </c>
      <c r="O5" s="44" t="s">
        <v>108</v>
      </c>
      <c r="P5" s="45" t="s">
        <v>109</v>
      </c>
      <c r="R5" s="27" t="s">
        <v>9</v>
      </c>
    </row>
    <row r="6" spans="1:18" ht="72" x14ac:dyDescent="0.3">
      <c r="A6" s="11" t="s">
        <v>56</v>
      </c>
      <c r="B6" s="6" t="s">
        <v>60</v>
      </c>
      <c r="C6" s="7">
        <v>0.8</v>
      </c>
      <c r="E6" s="11" t="s">
        <v>78</v>
      </c>
      <c r="F6" s="6" t="s">
        <v>71</v>
      </c>
      <c r="G6" s="13" t="s">
        <v>74</v>
      </c>
      <c r="I6" s="72"/>
      <c r="J6" s="9" t="s">
        <v>101</v>
      </c>
      <c r="K6" s="16"/>
      <c r="L6" s="42" t="s">
        <v>106</v>
      </c>
      <c r="M6" s="43" t="s">
        <v>107</v>
      </c>
      <c r="N6" s="43" t="s">
        <v>107</v>
      </c>
      <c r="O6" s="44" t="s">
        <v>108</v>
      </c>
      <c r="P6" s="45" t="s">
        <v>109</v>
      </c>
      <c r="R6" s="28" t="s">
        <v>86</v>
      </c>
    </row>
    <row r="7" spans="1:18" ht="55.5" customHeight="1" x14ac:dyDescent="0.3">
      <c r="A7" s="12" t="s">
        <v>0</v>
      </c>
      <c r="B7" s="6" t="s">
        <v>61</v>
      </c>
      <c r="C7" s="7">
        <v>1</v>
      </c>
      <c r="E7" s="12" t="s">
        <v>79</v>
      </c>
      <c r="F7" s="6" t="s">
        <v>70</v>
      </c>
      <c r="G7" s="13" t="s">
        <v>75</v>
      </c>
      <c r="I7" s="72"/>
      <c r="J7" s="24" t="s">
        <v>100</v>
      </c>
      <c r="K7" s="16"/>
      <c r="L7" s="42" t="s">
        <v>106</v>
      </c>
      <c r="M7" s="42" t="s">
        <v>106</v>
      </c>
      <c r="N7" s="43" t="s">
        <v>107</v>
      </c>
      <c r="O7" s="44" t="s">
        <v>108</v>
      </c>
      <c r="P7" s="45" t="s">
        <v>109</v>
      </c>
    </row>
    <row r="8" spans="1:18" s="14" customFormat="1" ht="36" customHeight="1" x14ac:dyDescent="0.3">
      <c r="A8" s="18"/>
      <c r="B8" s="19"/>
      <c r="C8" s="20"/>
      <c r="E8" s="18"/>
      <c r="F8" s="19"/>
      <c r="G8" s="21"/>
      <c r="I8" s="22"/>
      <c r="J8" s="17"/>
      <c r="K8" s="17"/>
      <c r="L8" s="67"/>
      <c r="M8" s="68"/>
      <c r="N8" s="68"/>
      <c r="O8" s="68"/>
      <c r="P8" s="69"/>
    </row>
    <row r="9" spans="1:18" ht="28.8" x14ac:dyDescent="0.3">
      <c r="L9" s="8" t="s">
        <v>81</v>
      </c>
      <c r="M9" s="9" t="s">
        <v>82</v>
      </c>
      <c r="N9" s="10" t="s">
        <v>105</v>
      </c>
      <c r="O9" s="11" t="s">
        <v>83</v>
      </c>
      <c r="P9" s="23" t="s">
        <v>84</v>
      </c>
    </row>
    <row r="10" spans="1:18" ht="14.55" customHeight="1" x14ac:dyDescent="0.3">
      <c r="D10" s="29" t="s">
        <v>91</v>
      </c>
      <c r="L10" s="70" t="s">
        <v>64</v>
      </c>
      <c r="M10" s="70"/>
      <c r="N10" s="70"/>
      <c r="O10" s="70"/>
      <c r="P10" s="70"/>
    </row>
    <row r="11" spans="1:18" ht="14.55" customHeight="1" x14ac:dyDescent="0.3">
      <c r="A11" s="65" t="s">
        <v>92</v>
      </c>
      <c r="B11" s="74" t="s">
        <v>95</v>
      </c>
      <c r="C11" s="30" t="s">
        <v>88</v>
      </c>
      <c r="D11" s="31">
        <v>0.25</v>
      </c>
      <c r="L11" s="70"/>
      <c r="M11" s="70"/>
      <c r="N11" s="70"/>
      <c r="O11" s="70"/>
      <c r="P11" s="70"/>
    </row>
    <row r="12" spans="1:18" x14ac:dyDescent="0.3">
      <c r="A12" s="65"/>
      <c r="B12" s="75"/>
      <c r="C12" s="30" t="s">
        <v>89</v>
      </c>
      <c r="D12" s="31">
        <v>0.15</v>
      </c>
    </row>
    <row r="13" spans="1:18" x14ac:dyDescent="0.3">
      <c r="A13" s="65"/>
      <c r="B13" s="75"/>
      <c r="C13" s="30" t="s">
        <v>90</v>
      </c>
      <c r="D13" s="31">
        <v>0.1</v>
      </c>
    </row>
    <row r="14" spans="1:18" x14ac:dyDescent="0.3">
      <c r="A14" s="65"/>
      <c r="B14" s="76" t="s">
        <v>96</v>
      </c>
      <c r="C14" s="32" t="s">
        <v>93</v>
      </c>
      <c r="D14" s="31">
        <v>0.25</v>
      </c>
    </row>
    <row r="15" spans="1:18" x14ac:dyDescent="0.3">
      <c r="A15" s="65"/>
      <c r="B15" s="76"/>
      <c r="C15" s="32" t="s">
        <v>94</v>
      </c>
      <c r="D15" s="31">
        <v>0.1</v>
      </c>
    </row>
    <row r="17" spans="1:2" x14ac:dyDescent="0.3">
      <c r="A17" s="65" t="s">
        <v>97</v>
      </c>
      <c r="B17" s="30" t="s">
        <v>116</v>
      </c>
    </row>
    <row r="18" spans="1:2" x14ac:dyDescent="0.3">
      <c r="A18" s="65"/>
      <c r="B18" s="30" t="s">
        <v>98</v>
      </c>
    </row>
    <row r="19" spans="1:2" x14ac:dyDescent="0.3">
      <c r="A19" s="65"/>
      <c r="B19" s="30" t="s">
        <v>47</v>
      </c>
    </row>
    <row r="20" spans="1:2" x14ac:dyDescent="0.3">
      <c r="A20" s="65"/>
      <c r="B20" s="30" t="s">
        <v>99</v>
      </c>
    </row>
  </sheetData>
  <mergeCells count="11">
    <mergeCell ref="A17:A20"/>
    <mergeCell ref="J1:P1"/>
    <mergeCell ref="L8:P8"/>
    <mergeCell ref="L10:P11"/>
    <mergeCell ref="A1:C1"/>
    <mergeCell ref="E1:G1"/>
    <mergeCell ref="I3:I7"/>
    <mergeCell ref="L2:P2"/>
    <mergeCell ref="A11:A15"/>
    <mergeCell ref="B11:B13"/>
    <mergeCell ref="B14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ALEJANDRO GARZON ARISTIZABAL</dc:creator>
  <cp:lastModifiedBy>Juan-C</cp:lastModifiedBy>
  <dcterms:created xsi:type="dcterms:W3CDTF">2021-06-15T20:00:14Z</dcterms:created>
  <dcterms:modified xsi:type="dcterms:W3CDTF">2021-12-09T15:06:12Z</dcterms:modified>
</cp:coreProperties>
</file>